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<sst xmlns="http://schemas.openxmlformats.org/spreadsheetml/2006/main" count="83" uniqueCount="45">
  <si>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1M</t>
  </si>
  <si>
    <t>GB</t>
  </si>
  <si>
    <t>sda</t>
  </si>
  <si>
    <t>sdb</t>
  </si>
  <si>
    <t>sdc</t>
  </si>
  <si>
    <t>sdd</t>
  </si>
  <si>
    <t>sde</t>
  </si>
  <si>
    <t>sdf</t>
  </si>
  <si>
    <t>sdg</t>
  </si>
  <si>
    <t>a1b1</t>
  </si>
  <si>
    <t>sda4</t>
  </si>
  <si>
    <t>sdb4</t>
  </si>
  <si>
    <t>sdd4</t>
  </si>
  <si>
    <t>sde3</t>
  </si>
  <si>
    <t>sdh</t>
  </si>
  <si>
    <t>contains</t>
  </si>
  <si>
    <t>lvmtemp</t>
  </si>
  <si>
    <t xml:space="preserve"> </t>
  </si>
  <si>
    <t>lvmsystem</t>
  </si>
  <si>
    <t>logical</t>
  </si>
  <si>
    <t>maximum</t>
  </si>
  <si>
    <t>reserve</t>
  </si>
  <si>
    <t>/dev</t>
  </si>
  <si>
    <t>raid5 md123</t>
  </si>
  <si>
    <t>X</t>
  </si>
  <si>
    <t>a1r5</t>
  </si>
  <si>
    <t>hda</t>
  </si>
  <si>
    <t>hdb</t>
  </si>
  <si>
    <t>5</t>
  </si>
  <si>
    <t>7</t>
  </si>
  <si>
    <t>a1b2</t>
  </si>
  <si>
    <t>lvmsystem2</t>
  </si>
  <si>
    <t>block</t>
  </si>
  <si>
    <t xml:space="preserve">lvm </t>
  </si>
  <si>
    <t>sdc3</t>
  </si>
  <si>
    <t>sdf2</t>
  </si>
  <si>
    <t>sdh4</t>
  </si>
  <si>
    <t>/sdx1</t>
  </si>
  <si>
    <t>/sdx3</t>
  </si>
  <si>
    <t>/sdx2</t>
  </si>
  <si>
    <t>tot # part</t>
  </si>
  <si>
    <t>rebuilding</t>
  </si>
  <si>
    <t>waiting spare</t>
  </si>
  <si>
    <t># a1b1 parts</t>
  </si>
  <si>
    <t># a1r5 parts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</si>
</sst>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2" borderId="0" xfId="0" applyFont="1" applyFill="1" applyAlignment="1" quotePrefix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6.57421875" style="0" customWidth="1"/>
    <col min="3" max="3" width="5.57421875" style="0" customWidth="1"/>
    <col min="4" max="5" width="5.421875" style="0" customWidth="1"/>
    <col min="6" max="6" width="6.421875" style="0" customWidth="1"/>
    <col min="7" max="7" width="7.00390625" style="0" customWidth="1"/>
    <col min="8" max="8" width="11.00390625" style="0" customWidth="1"/>
    <col min="9" max="9" width="10.140625" style="0" bestFit="1" customWidth="1"/>
    <col min="10" max="10" width="13.57421875" style="0" customWidth="1"/>
    <col min="11" max="11" width="10.140625" style="0" bestFit="1" customWidth="1"/>
    <col min="12" max="12" width="13.28125" style="0" customWidth="1"/>
    <col min="13" max="13" width="2.7109375" style="0" customWidth="1"/>
    <col min="14" max="14" width="7.00390625" style="0" customWidth="1"/>
    <col min="15" max="15" width="6.8515625" style="0" customWidth="1"/>
    <col min="16" max="16" width="6.8515625" style="3" customWidth="1"/>
    <col min="17" max="17" width="7.140625" style="0" customWidth="1"/>
  </cols>
  <sheetData>
    <row r="1" spans="1:18" s="14" customFormat="1" ht="25.5">
      <c r="A1" s="13" t="s">
        <v>22</v>
      </c>
      <c r="B1" s="14" t="s">
        <v>40</v>
      </c>
      <c r="C1" s="13" t="s">
        <v>37</v>
      </c>
      <c r="D1" s="13" t="s">
        <v>39</v>
      </c>
      <c r="E1" s="13" t="s">
        <v>38</v>
      </c>
      <c r="F1" s="14" t="s">
        <v>44</v>
      </c>
      <c r="G1" s="14" t="s">
        <v>43</v>
      </c>
      <c r="H1" s="14" t="s">
        <v>1</v>
      </c>
      <c r="J1" s="14" t="s">
        <v>0</v>
      </c>
      <c r="K1" s="14" t="s">
        <v>32</v>
      </c>
      <c r="L1" s="14" t="s">
        <v>15</v>
      </c>
      <c r="N1" s="13" t="s">
        <v>22</v>
      </c>
      <c r="O1" s="14" t="s">
        <v>33</v>
      </c>
      <c r="P1" s="15" t="s">
        <v>21</v>
      </c>
      <c r="Q1" s="14" t="s">
        <v>19</v>
      </c>
      <c r="R1" s="14" t="s">
        <v>20</v>
      </c>
    </row>
    <row r="2" spans="1:18" ht="12.75">
      <c r="A2" t="s">
        <v>2</v>
      </c>
      <c r="B2">
        <v>3</v>
      </c>
      <c r="C2" s="10">
        <v>1</v>
      </c>
      <c r="D2" s="10">
        <v>1</v>
      </c>
      <c r="E2" s="10">
        <v>1</v>
      </c>
      <c r="F2" s="9">
        <f>C2+D2+E2</f>
        <v>3</v>
      </c>
      <c r="G2" s="9">
        <v>1</v>
      </c>
      <c r="H2" s="1">
        <f>94*(1000/1024)</f>
        <v>91.796875</v>
      </c>
      <c r="I2" s="1">
        <v>91803442</v>
      </c>
      <c r="J2" s="2">
        <f aca="true" t="shared" si="0" ref="J2:J8">I2/H2</f>
        <v>1000071.5383829788</v>
      </c>
      <c r="K2" s="8">
        <v>37158345</v>
      </c>
      <c r="L2" s="1" t="s">
        <v>23</v>
      </c>
      <c r="M2" s="1" t="s">
        <v>24</v>
      </c>
      <c r="N2" s="1" t="s">
        <v>10</v>
      </c>
      <c r="O2" s="1" t="s">
        <v>9</v>
      </c>
      <c r="P2" s="8">
        <f>G2*K2/J2</f>
        <v>37.155686942237686</v>
      </c>
      <c r="Q2" s="1">
        <f>F2*H2</f>
        <v>275.390625</v>
      </c>
      <c r="R2" s="1">
        <f>INT(P2+Q2)</f>
        <v>312</v>
      </c>
    </row>
    <row r="3" spans="1:18" ht="12.75">
      <c r="A3" t="s">
        <v>3</v>
      </c>
      <c r="B3">
        <v>3</v>
      </c>
      <c r="C3" s="10">
        <v>1</v>
      </c>
      <c r="D3" s="10">
        <v>1</v>
      </c>
      <c r="E3" s="10">
        <v>1</v>
      </c>
      <c r="F3" s="9">
        <f aca="true" t="shared" si="1" ref="F3:F9">C3+D3+E3</f>
        <v>3</v>
      </c>
      <c r="G3" s="9">
        <v>1</v>
      </c>
      <c r="H3" s="1">
        <f aca="true" t="shared" si="2" ref="H3:H9">94*(1000/1024)</f>
        <v>91.796875</v>
      </c>
      <c r="I3" s="1">
        <v>91803442</v>
      </c>
      <c r="J3" s="2">
        <f t="shared" si="0"/>
        <v>1000071.5383829788</v>
      </c>
      <c r="K3" s="8">
        <v>17639370</v>
      </c>
      <c r="L3" s="1" t="s">
        <v>23</v>
      </c>
      <c r="M3" s="1" t="s">
        <v>24</v>
      </c>
      <c r="N3" s="1" t="s">
        <v>11</v>
      </c>
      <c r="O3" s="1" t="s">
        <v>9</v>
      </c>
      <c r="P3" s="8">
        <f aca="true" t="shared" si="3" ref="P3:P9">G3*K3/J3</f>
        <v>17.638108198260692</v>
      </c>
      <c r="Q3" s="1">
        <f aca="true" t="shared" si="4" ref="Q3:Q9">F3*H3</f>
        <v>275.390625</v>
      </c>
      <c r="R3" s="1">
        <v>312</v>
      </c>
    </row>
    <row r="4" spans="1:18" ht="12.75">
      <c r="A4" t="s">
        <v>4</v>
      </c>
      <c r="B4">
        <v>2</v>
      </c>
      <c r="C4" s="10">
        <v>1</v>
      </c>
      <c r="D4" s="10">
        <v>1</v>
      </c>
      <c r="E4" s="5"/>
      <c r="F4" s="9">
        <f t="shared" si="1"/>
        <v>2</v>
      </c>
      <c r="G4" s="9">
        <v>1</v>
      </c>
      <c r="H4" s="1">
        <f t="shared" si="2"/>
        <v>91.796875</v>
      </c>
      <c r="I4" s="1">
        <v>91803442</v>
      </c>
      <c r="J4" s="2">
        <f t="shared" si="0"/>
        <v>1000071.5383829788</v>
      </c>
      <c r="K4" s="8">
        <v>61504852</v>
      </c>
      <c r="L4" s="1" t="s">
        <v>23</v>
      </c>
      <c r="M4" s="1" t="s">
        <v>24</v>
      </c>
      <c r="N4" s="1" t="s">
        <v>34</v>
      </c>
      <c r="O4" s="1" t="s">
        <v>9</v>
      </c>
      <c r="P4" s="8">
        <f t="shared" si="3"/>
        <v>61.50045235708591</v>
      </c>
      <c r="Q4" s="1">
        <f t="shared" si="4"/>
        <v>183.59375</v>
      </c>
      <c r="R4" s="1">
        <f>INT(P4+Q4)</f>
        <v>245</v>
      </c>
    </row>
    <row r="5" spans="1:18" ht="12.75">
      <c r="A5" t="s">
        <v>5</v>
      </c>
      <c r="B5">
        <v>3</v>
      </c>
      <c r="C5" s="10">
        <v>1</v>
      </c>
      <c r="D5" s="10">
        <v>1</v>
      </c>
      <c r="E5" s="10">
        <v>1</v>
      </c>
      <c r="F5" s="9">
        <f t="shared" si="1"/>
        <v>3</v>
      </c>
      <c r="G5" s="9">
        <v>1</v>
      </c>
      <c r="H5" s="1">
        <f t="shared" si="2"/>
        <v>91.796875</v>
      </c>
      <c r="I5" s="1">
        <v>91803442</v>
      </c>
      <c r="J5" s="2">
        <f t="shared" si="0"/>
        <v>1000071.5383829788</v>
      </c>
      <c r="K5" s="8">
        <v>37158345</v>
      </c>
      <c r="L5" s="1" t="s">
        <v>23</v>
      </c>
      <c r="M5" s="1" t="s">
        <v>24</v>
      </c>
      <c r="N5" s="1" t="s">
        <v>12</v>
      </c>
      <c r="O5" s="1" t="s">
        <v>9</v>
      </c>
      <c r="P5" s="8">
        <f t="shared" si="3"/>
        <v>37.155686942237686</v>
      </c>
      <c r="Q5" s="1">
        <f t="shared" si="4"/>
        <v>275.390625</v>
      </c>
      <c r="R5" s="1">
        <f>INT(P5+Q5)</f>
        <v>312</v>
      </c>
    </row>
    <row r="6" spans="1:18" ht="12.75">
      <c r="A6" t="s">
        <v>6</v>
      </c>
      <c r="B6">
        <v>2</v>
      </c>
      <c r="C6" s="10">
        <v>1</v>
      </c>
      <c r="D6" s="10">
        <v>1</v>
      </c>
      <c r="E6" s="5"/>
      <c r="F6" s="9">
        <f t="shared" si="1"/>
        <v>2</v>
      </c>
      <c r="G6" s="9">
        <v>1</v>
      </c>
      <c r="H6" s="1">
        <f t="shared" si="2"/>
        <v>91.796875</v>
      </c>
      <c r="I6" s="1">
        <v>91803442</v>
      </c>
      <c r="J6" s="2">
        <f t="shared" si="0"/>
        <v>1000071.5383829788</v>
      </c>
      <c r="K6" s="8">
        <v>15534855</v>
      </c>
      <c r="L6" s="1" t="s">
        <v>23</v>
      </c>
      <c r="M6" s="1" t="s">
        <v>24</v>
      </c>
      <c r="N6" s="1" t="s">
        <v>13</v>
      </c>
      <c r="O6" s="1" t="s">
        <v>9</v>
      </c>
      <c r="P6" s="8">
        <f t="shared" si="3"/>
        <v>15.533743741091156</v>
      </c>
      <c r="Q6" s="1">
        <f t="shared" si="4"/>
        <v>183.59375</v>
      </c>
      <c r="R6" s="1">
        <f>INT(P6+Q6)</f>
        <v>199</v>
      </c>
    </row>
    <row r="7" spans="1:18" ht="12.75">
      <c r="A7" t="s">
        <v>7</v>
      </c>
      <c r="B7">
        <v>1</v>
      </c>
      <c r="C7" s="10">
        <v>1</v>
      </c>
      <c r="D7" s="11"/>
      <c r="E7" s="11"/>
      <c r="F7" s="9">
        <f t="shared" si="1"/>
        <v>1</v>
      </c>
      <c r="G7" s="9">
        <v>1</v>
      </c>
      <c r="H7" s="1">
        <f t="shared" si="2"/>
        <v>91.796875</v>
      </c>
      <c r="I7" s="1">
        <v>91803442</v>
      </c>
      <c r="J7" s="2">
        <f t="shared" si="0"/>
        <v>1000071.5383829788</v>
      </c>
      <c r="K7" s="8">
        <v>28250302</v>
      </c>
      <c r="L7" s="1" t="s">
        <v>23</v>
      </c>
      <c r="M7" s="1" t="s">
        <v>24</v>
      </c>
      <c r="N7" s="1" t="s">
        <v>35</v>
      </c>
      <c r="O7" s="1" t="s">
        <v>9</v>
      </c>
      <c r="P7" s="8">
        <f t="shared" si="3"/>
        <v>28.248281163643625</v>
      </c>
      <c r="Q7" s="1">
        <f t="shared" si="4"/>
        <v>91.796875</v>
      </c>
      <c r="R7" s="1">
        <f>INT(P7+Q7)</f>
        <v>120</v>
      </c>
    </row>
    <row r="8" spans="1:18" ht="12.75">
      <c r="A8" t="s">
        <v>8</v>
      </c>
      <c r="B8">
        <v>3</v>
      </c>
      <c r="C8" s="10">
        <v>1</v>
      </c>
      <c r="D8" s="16">
        <v>0</v>
      </c>
      <c r="E8" s="11"/>
      <c r="F8" s="9">
        <f t="shared" si="1"/>
        <v>1</v>
      </c>
      <c r="G8" s="9">
        <v>0</v>
      </c>
      <c r="H8" s="1">
        <f t="shared" si="2"/>
        <v>91.796875</v>
      </c>
      <c r="I8" s="1">
        <v>91803442</v>
      </c>
      <c r="J8" s="2">
        <f t="shared" si="0"/>
        <v>1000071.5383829788</v>
      </c>
      <c r="K8" s="8">
        <v>15534855</v>
      </c>
      <c r="L8" s="1" t="s">
        <v>23</v>
      </c>
      <c r="M8" s="1" t="s">
        <v>24</v>
      </c>
      <c r="N8" s="1" t="s">
        <v>17</v>
      </c>
      <c r="O8" s="1" t="s">
        <v>9</v>
      </c>
      <c r="P8" s="8">
        <f t="shared" si="3"/>
        <v>0</v>
      </c>
      <c r="Q8" s="1">
        <f t="shared" si="4"/>
        <v>91.796875</v>
      </c>
      <c r="R8" s="1" t="s">
        <v>17</v>
      </c>
    </row>
    <row r="9" spans="1:18" ht="12.75">
      <c r="A9" t="s">
        <v>14</v>
      </c>
      <c r="B9">
        <v>3</v>
      </c>
      <c r="C9" s="16">
        <v>0</v>
      </c>
      <c r="D9" s="10">
        <v>1</v>
      </c>
      <c r="E9" s="10">
        <v>1</v>
      </c>
      <c r="F9" s="9">
        <f t="shared" si="1"/>
        <v>2</v>
      </c>
      <c r="G9" s="9">
        <v>1</v>
      </c>
      <c r="H9" s="1">
        <f t="shared" si="2"/>
        <v>91.796875</v>
      </c>
      <c r="I9" s="1">
        <v>91803442</v>
      </c>
      <c r="J9" s="2">
        <f>I9/H9</f>
        <v>1000071.5383829788</v>
      </c>
      <c r="K9" s="8">
        <v>37158345</v>
      </c>
      <c r="L9" s="1" t="s">
        <v>23</v>
      </c>
      <c r="M9" s="1" t="s">
        <v>24</v>
      </c>
      <c r="N9" s="1" t="s">
        <v>36</v>
      </c>
      <c r="O9" s="1" t="s">
        <v>9</v>
      </c>
      <c r="P9" s="8">
        <f t="shared" si="3"/>
        <v>37.155686942237686</v>
      </c>
      <c r="Q9" s="1">
        <f t="shared" si="4"/>
        <v>183.59375</v>
      </c>
      <c r="R9" s="1" t="s">
        <v>17</v>
      </c>
    </row>
    <row r="10" spans="3:18" ht="12.75">
      <c r="C10" t="s">
        <v>17</v>
      </c>
      <c r="H10" s="1" t="s">
        <v>17</v>
      </c>
      <c r="N10" s="1" t="str">
        <f>N13</f>
        <v>a1b1</v>
      </c>
      <c r="O10">
        <v>238</v>
      </c>
      <c r="P10" s="8">
        <f>SUM(P2:P9)</f>
        <v>234.38764628679442</v>
      </c>
      <c r="Q10" s="1">
        <f>SUM(Q2:Q8)</f>
        <v>1376.953125</v>
      </c>
      <c r="R10" s="1">
        <f>SUM(R2:R8)</f>
        <v>1500</v>
      </c>
    </row>
    <row r="11" spans="15:17" ht="12.75">
      <c r="O11" s="1" t="s">
        <v>17</v>
      </c>
      <c r="P11" s="3" t="s">
        <v>17</v>
      </c>
      <c r="Q11" s="1">
        <f>-Q2</f>
        <v>-275.390625</v>
      </c>
    </row>
    <row r="12" spans="3:18" ht="12.75">
      <c r="C12" s="17" t="s">
        <v>41</v>
      </c>
      <c r="D12" s="18"/>
      <c r="H12" t="s">
        <v>17</v>
      </c>
      <c r="I12" t="s">
        <v>17</v>
      </c>
      <c r="N12" s="1" t="s">
        <v>17</v>
      </c>
      <c r="O12" s="1" t="s">
        <v>17</v>
      </c>
      <c r="Q12" s="1">
        <f>SUM(Q10:Q11)</f>
        <v>1101.5625</v>
      </c>
      <c r="R12" t="s">
        <v>17</v>
      </c>
    </row>
    <row r="13" spans="3:17" s="6" customFormat="1" ht="12.75">
      <c r="C13" s="19" t="s">
        <v>42</v>
      </c>
      <c r="D13" s="20"/>
      <c r="E13" s="20"/>
      <c r="H13" s="6" t="s">
        <v>17</v>
      </c>
      <c r="I13" s="6" t="s">
        <v>17</v>
      </c>
      <c r="N13" s="7" t="s">
        <v>9</v>
      </c>
      <c r="O13" s="7" t="s">
        <v>16</v>
      </c>
      <c r="P13" s="5" t="s">
        <v>25</v>
      </c>
      <c r="Q13" s="6" t="s">
        <v>18</v>
      </c>
    </row>
    <row r="14" ht="12.75">
      <c r="C14" s="12" t="s">
        <v>17</v>
      </c>
    </row>
    <row r="16" spans="1:6" ht="12.75">
      <c r="A16" t="s">
        <v>26</v>
      </c>
      <c r="C16" s="4" t="s">
        <v>28</v>
      </c>
      <c r="D16" s="4"/>
      <c r="E16" s="4"/>
      <c r="F16">
        <v>62</v>
      </c>
    </row>
    <row r="17" spans="1:6" ht="12.75">
      <c r="A17" t="s">
        <v>27</v>
      </c>
      <c r="C17" s="4" t="s">
        <v>29</v>
      </c>
      <c r="D17" s="4"/>
      <c r="E17" s="4"/>
      <c r="F17">
        <v>94</v>
      </c>
    </row>
    <row r="18" ht="12.75">
      <c r="F18">
        <f>SUM(F16:F17)</f>
        <v>156</v>
      </c>
    </row>
    <row r="19" spans="6:16" s="6" customFormat="1" ht="12.75">
      <c r="F19" s="6" t="s">
        <v>30</v>
      </c>
      <c r="H19" s="6" t="s">
        <v>17</v>
      </c>
      <c r="P19" s="3"/>
    </row>
    <row r="20" ht="12.75">
      <c r="F20" s="6" t="s">
        <v>31</v>
      </c>
    </row>
  </sheetData>
  <printOptions gridLines="1"/>
  <pageMargins left="0.75" right="0.75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VB</dc:creator>
  <cp:keywords/>
  <dc:description/>
  <cp:lastModifiedBy>Marc VB</cp:lastModifiedBy>
  <cp:lastPrinted>2006-09-23T09:22:34Z</cp:lastPrinted>
  <dcterms:created xsi:type="dcterms:W3CDTF">2006-09-16T15:56:47Z</dcterms:created>
  <dcterms:modified xsi:type="dcterms:W3CDTF">2006-09-25T05:00:03Z</dcterms:modified>
  <cp:category/>
  <cp:version/>
  <cp:contentType/>
  <cp:contentStatus/>
</cp:coreProperties>
</file>